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4355" windowHeight="3315" activeTab="0"/>
  </bookViews>
  <sheets>
    <sheet name="тарифы новые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<sst xmlns="http://schemas.openxmlformats.org/spreadsheetml/2006/main" count="53" uniqueCount="49">
  <si>
    <t>тариф</t>
  </si>
  <si>
    <t>стоимость, руб./мес.</t>
  </si>
  <si>
    <t>увеличение тарифов на 1,62 %</t>
  </si>
  <si>
    <t>Приложение №4.1</t>
  </si>
  <si>
    <t>№п/п</t>
  </si>
  <si>
    <t xml:space="preserve">Работы по организации обеспечениния оказания услуг и выполнения работ по надлежащему содержанию общего имущества </t>
  </si>
  <si>
    <t>Содержание иного общего имущества в многоквартирном доме</t>
  </si>
  <si>
    <t>содержание  объединенных диспетчерских систем (ОДС )</t>
  </si>
  <si>
    <t>содержание ИТП</t>
  </si>
  <si>
    <t>содержание автоматики ИТП</t>
  </si>
  <si>
    <t>содержание  АППЗ</t>
  </si>
  <si>
    <t>дератизация</t>
  </si>
  <si>
    <t>вывоз мусора</t>
  </si>
  <si>
    <t>Работы, необходимые для надлежащего содержания несущих конструкций (фундаментов, стен, колонн и столбов, перекрытий и покрытий и.т.д.);
Работы, необходимые для надлежащего содержания  систем инженерно-технического обеспечения, входящих в состав общего имущества в многоквартирном доме, включая аварийновосстановительные работы и текущий ремонт</t>
  </si>
  <si>
    <t>уборка территории</t>
  </si>
  <si>
    <t>содержание переговорно-замкового устройства (ПЗУ)</t>
  </si>
  <si>
    <t>содержание лифтов (освидетельстовование) пасажирский</t>
  </si>
  <si>
    <t>содержание лифтов (освидетельстовование) грузовой</t>
  </si>
  <si>
    <t>уборка МОП дома,мытье остекления МОП</t>
  </si>
  <si>
    <t>уборка паркинга</t>
  </si>
  <si>
    <t>благоустройство</t>
  </si>
  <si>
    <r>
      <t>ООО «Омега-Инвест»</t>
    </r>
    <r>
      <rPr>
        <sz val="11"/>
        <color indexed="8"/>
        <rFont val="Times New Roman"/>
        <family val="1"/>
      </rPr>
      <t xml:space="preserve">                 ________________________________  Потемкина И.В.</t>
    </r>
  </si>
  <si>
    <t>2.1.</t>
  </si>
  <si>
    <t>3.1.</t>
  </si>
  <si>
    <t>2.2.</t>
  </si>
  <si>
    <t>2.3.</t>
  </si>
  <si>
    <t>2.4.</t>
  </si>
  <si>
    <t>2.5.</t>
  </si>
  <si>
    <t>2.6.</t>
  </si>
  <si>
    <t>3.2.</t>
  </si>
  <si>
    <t>3.3.</t>
  </si>
  <si>
    <t>3.4.</t>
  </si>
  <si>
    <t>3.5.</t>
  </si>
  <si>
    <t>3.6.</t>
  </si>
  <si>
    <t>Работы, необходимые для надлежащего содержания  оборудования, входящего в состав общего имущества в многоквартирном доме, включая расходные материалы:</t>
  </si>
  <si>
    <t>5.</t>
  </si>
  <si>
    <r>
      <rPr>
        <b/>
        <sz val="12"/>
        <rFont val="Times New Roman"/>
        <family val="1"/>
      </rPr>
      <t>Консьержи</t>
    </r>
    <r>
      <rPr>
        <sz val="12"/>
        <rFont val="Times New Roman"/>
        <family val="1"/>
      </rPr>
      <t xml:space="preserve"> (круглосуточно)</t>
    </r>
  </si>
  <si>
    <t xml:space="preserve">Наименование статьи </t>
  </si>
  <si>
    <t xml:space="preserve">  </t>
  </si>
  <si>
    <t>План начисления в месяц</t>
  </si>
  <si>
    <t>План начислений в год</t>
  </si>
  <si>
    <t>Расходы по статьям за год</t>
  </si>
  <si>
    <t xml:space="preserve">ИТОГО </t>
  </si>
  <si>
    <t>Коммунальные услуги</t>
  </si>
  <si>
    <t>электроснабжение ( ОДН)</t>
  </si>
  <si>
    <t>водопотребление  (ОДН)</t>
  </si>
  <si>
    <t>теплоснабжение</t>
  </si>
  <si>
    <t xml:space="preserve">   ООО " Омега-Инвест"</t>
  </si>
  <si>
    <t>Отчет по смете доходов и расходов  на период за 2014г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</si>
</sst>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Modern No. 20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43" fontId="5" fillId="0" borderId="13" xfId="58" applyFont="1" applyFill="1" applyBorder="1" applyAlignment="1">
      <alignment horizontal="center" vertical="center"/>
    </xf>
    <xf numFmtId="43" fontId="5" fillId="0" borderId="14" xfId="58" applyFont="1" applyFill="1" applyBorder="1" applyAlignment="1">
      <alignment horizontal="center" vertical="center"/>
    </xf>
    <xf numFmtId="43" fontId="5" fillId="0" borderId="15" xfId="58" applyFont="1" applyFill="1" applyBorder="1" applyAlignment="1">
      <alignment vertical="center"/>
    </xf>
    <xf numFmtId="43" fontId="5" fillId="0" borderId="16" xfId="58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/>
    </xf>
    <xf numFmtId="43" fontId="5" fillId="0" borderId="16" xfId="58" applyFont="1" applyFill="1" applyBorder="1" applyAlignment="1">
      <alignment vertical="center"/>
    </xf>
    <xf numFmtId="0" fontId="6" fillId="0" borderId="17" xfId="0" applyFont="1" applyFill="1" applyBorder="1" applyAlignment="1">
      <alignment wrapText="1"/>
    </xf>
    <xf numFmtId="2" fontId="5" fillId="33" borderId="12" xfId="0" applyNumberFormat="1" applyFont="1" applyFill="1" applyBorder="1" applyAlignment="1">
      <alignment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43" fontId="5" fillId="33" borderId="14" xfId="58" applyFont="1" applyFill="1" applyBorder="1" applyAlignment="1">
      <alignment horizontal="center" vertical="center"/>
    </xf>
    <xf numFmtId="43" fontId="5" fillId="33" borderId="16" xfId="58" applyFont="1" applyFill="1" applyBorder="1" applyAlignment="1">
      <alignment vertical="center"/>
    </xf>
    <xf numFmtId="0" fontId="9" fillId="0" borderId="0" xfId="0" applyFont="1" applyAlignment="1">
      <alignment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2" fontId="0" fillId="0" borderId="0" xfId="0" applyNumberFormat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1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10" fillId="33" borderId="15" xfId="0" applyNumberFormat="1" applyFont="1" applyFill="1" applyBorder="1" applyAlignment="1">
      <alignment horizontal="center" vertical="center"/>
    </xf>
    <xf numFmtId="2" fontId="10" fillId="33" borderId="16" xfId="0" applyNumberFormat="1" applyFont="1" applyFill="1" applyBorder="1" applyAlignment="1">
      <alignment horizontal="center" vertical="center"/>
    </xf>
    <xf numFmtId="2" fontId="5" fillId="0" borderId="0" xfId="58" applyNumberFormat="1" applyFont="1" applyFill="1" applyAlignment="1">
      <alignment horizontal="center" vertical="center"/>
    </xf>
    <xf numFmtId="2" fontId="10" fillId="33" borderId="18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2" fillId="33" borderId="16" xfId="0" applyNumberFormat="1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4" fillId="33" borderId="16" xfId="0" applyNumberFormat="1" applyFont="1" applyFill="1" applyBorder="1" applyAlignment="1">
      <alignment horizontal="center" vertical="center"/>
    </xf>
    <xf numFmtId="2" fontId="16" fillId="33" borderId="0" xfId="0" applyNumberFormat="1" applyFont="1" applyFill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5" fillId="0" borderId="23" xfId="0" applyNumberFormat="1" applyFont="1" applyFill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2" fontId="6" fillId="33" borderId="26" xfId="0" applyNumberFormat="1" applyFont="1" applyFill="1" applyBorder="1" applyAlignment="1">
      <alignment/>
    </xf>
    <xf numFmtId="2" fontId="6" fillId="33" borderId="26" xfId="0" applyNumberFormat="1" applyFont="1" applyFill="1" applyBorder="1" applyAlignment="1">
      <alignment horizontal="center" vertical="center"/>
    </xf>
    <xf numFmtId="43" fontId="6" fillId="33" borderId="27" xfId="58" applyFont="1" applyFill="1" applyBorder="1" applyAlignment="1">
      <alignment horizontal="center" vertical="center"/>
    </xf>
    <xf numFmtId="43" fontId="6" fillId="33" borderId="24" xfId="58" applyFont="1" applyFill="1" applyBorder="1" applyAlignment="1">
      <alignment vertical="center"/>
    </xf>
    <xf numFmtId="2" fontId="3" fillId="33" borderId="24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/>
    </xf>
    <xf numFmtId="43" fontId="2" fillId="33" borderId="28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2" fontId="10" fillId="33" borderId="28" xfId="0" applyNumberFormat="1" applyFont="1" applyFill="1" applyBorder="1" applyAlignment="1">
      <alignment/>
    </xf>
    <xf numFmtId="164" fontId="1" fillId="0" borderId="28" xfId="58" applyNumberFormat="1" applyFont="1" applyBorder="1" applyAlignment="1">
      <alignment/>
    </xf>
    <xf numFmtId="43" fontId="1" fillId="0" borderId="28" xfId="58" applyNumberFormat="1" applyFont="1" applyBorder="1" applyAlignment="1">
      <alignment/>
    </xf>
    <xf numFmtId="2" fontId="0" fillId="0" borderId="28" xfId="0" applyNumberFormat="1" applyBorder="1" applyAlignment="1">
      <alignment/>
    </xf>
    <xf numFmtId="0" fontId="0" fillId="33" borderId="10" xfId="0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9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43" fontId="6" fillId="33" borderId="10" xfId="58" applyFont="1" applyFill="1" applyBorder="1" applyAlignment="1">
      <alignment horizontal="center" vertical="center"/>
    </xf>
    <xf numFmtId="43" fontId="6" fillId="33" borderId="10" xfId="58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19" fillId="33" borderId="10" xfId="0" applyFont="1" applyFill="1" applyBorder="1" applyAlignment="1">
      <alignment/>
    </xf>
    <xf numFmtId="164" fontId="11" fillId="0" borderId="10" xfId="58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33" borderId="10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wrapText="1"/>
    </xf>
    <xf numFmtId="0" fontId="0" fillId="33" borderId="0" xfId="0" applyFill="1" applyAlignment="1">
      <alignment wrapText="1"/>
    </xf>
    <xf numFmtId="2" fontId="9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4.8515625" style="0" customWidth="1"/>
    <col min="2" max="2" width="43.28125" style="0" customWidth="1"/>
    <col min="3" max="3" width="9.140625" style="0" hidden="1" customWidth="1"/>
    <col min="4" max="4" width="18.7109375" style="0" hidden="1" customWidth="1"/>
    <col min="5" max="5" width="16.57421875" style="0" hidden="1" customWidth="1"/>
    <col min="6" max="6" width="15.57421875" style="7" hidden="1" customWidth="1"/>
    <col min="7" max="7" width="10.8515625" style="37" customWidth="1"/>
    <col min="8" max="8" width="12.57421875" style="37" hidden="1" customWidth="1"/>
    <col min="9" max="9" width="13.00390625" style="37" hidden="1" customWidth="1"/>
    <col min="10" max="10" width="12.140625" style="37" hidden="1" customWidth="1"/>
    <col min="11" max="12" width="11.7109375" style="37" customWidth="1"/>
    <col min="13" max="13" width="22.7109375" style="0" customWidth="1"/>
  </cols>
  <sheetData>
    <row r="1" spans="1:12" ht="24.75" customHeight="1">
      <c r="A1" s="13"/>
      <c r="B1" s="13"/>
      <c r="C1" s="13"/>
      <c r="D1" s="13"/>
      <c r="E1" s="13"/>
      <c r="F1" s="31" t="s">
        <v>3</v>
      </c>
      <c r="G1" s="95" t="s">
        <v>47</v>
      </c>
      <c r="H1" s="95"/>
      <c r="I1" s="95"/>
      <c r="J1" s="95"/>
      <c r="K1" s="95"/>
      <c r="L1" s="95"/>
    </row>
    <row r="2" spans="1:12" ht="34.5" customHeight="1">
      <c r="A2" s="13"/>
      <c r="B2" s="99" t="s">
        <v>48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8" ht="15.75">
      <c r="A3" s="13"/>
      <c r="B3" s="100"/>
      <c r="C3" s="100"/>
      <c r="D3" s="100"/>
      <c r="E3" s="100"/>
      <c r="F3" s="100"/>
      <c r="G3" s="100"/>
      <c r="H3" s="38"/>
    </row>
    <row r="4" spans="1:14" ht="15.75" customHeight="1" thickBot="1">
      <c r="A4" s="14"/>
      <c r="B4" s="36" t="s">
        <v>38</v>
      </c>
      <c r="C4" s="8">
        <v>3861.1</v>
      </c>
      <c r="D4" s="8"/>
      <c r="E4" s="9">
        <v>3728.4</v>
      </c>
      <c r="F4" s="10"/>
      <c r="G4" s="39"/>
      <c r="H4" s="39"/>
      <c r="I4" s="40"/>
      <c r="J4" s="40"/>
      <c r="K4" s="41"/>
      <c r="L4" s="41"/>
      <c r="N4" t="s">
        <v>38</v>
      </c>
    </row>
    <row r="5" spans="1:12" ht="47.25" customHeight="1" thickBot="1">
      <c r="A5" s="56" t="s">
        <v>4</v>
      </c>
      <c r="B5" s="57" t="s">
        <v>37</v>
      </c>
      <c r="C5" s="58" t="s">
        <v>0</v>
      </c>
      <c r="D5" s="58" t="s">
        <v>0</v>
      </c>
      <c r="E5" s="59" t="s">
        <v>1</v>
      </c>
      <c r="F5" s="60" t="s">
        <v>1</v>
      </c>
      <c r="G5" s="61" t="s">
        <v>39</v>
      </c>
      <c r="H5" s="62"/>
      <c r="I5" s="63"/>
      <c r="J5" s="63"/>
      <c r="K5" s="64" t="s">
        <v>40</v>
      </c>
      <c r="L5" s="64" t="s">
        <v>41</v>
      </c>
    </row>
    <row r="6" spans="1:43" ht="181.5" customHeight="1">
      <c r="A6" s="50">
        <v>1</v>
      </c>
      <c r="B6" s="23" t="s">
        <v>13</v>
      </c>
      <c r="C6" s="12">
        <f>E6/C4</f>
        <v>7.502957706353111</v>
      </c>
      <c r="D6" s="12">
        <v>7.77</v>
      </c>
      <c r="E6" s="17">
        <f>ROUND(D6*E4,2)</f>
        <v>28969.67</v>
      </c>
      <c r="F6" s="19">
        <v>41422.53</v>
      </c>
      <c r="G6" s="32">
        <v>50905.73</v>
      </c>
      <c r="H6" s="44"/>
      <c r="I6" s="45"/>
      <c r="J6" s="45"/>
      <c r="K6" s="46">
        <v>610868.76</v>
      </c>
      <c r="L6" s="46">
        <v>480000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92.25" customHeight="1">
      <c r="A7" s="50">
        <v>2</v>
      </c>
      <c r="B7" s="23" t="s">
        <v>34</v>
      </c>
      <c r="C7" s="12"/>
      <c r="D7" s="12"/>
      <c r="E7" s="17"/>
      <c r="F7" s="19"/>
      <c r="G7" s="32"/>
      <c r="H7" s="44"/>
      <c r="I7" s="45"/>
      <c r="J7" s="45"/>
      <c r="K7" s="47"/>
      <c r="L7" s="4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1" customFormat="1" ht="28.5" customHeight="1">
      <c r="A8" s="52" t="s">
        <v>22</v>
      </c>
      <c r="B8" s="15" t="s">
        <v>7</v>
      </c>
      <c r="C8" s="11">
        <v>0.81</v>
      </c>
      <c r="D8" s="11">
        <v>0.81</v>
      </c>
      <c r="E8" s="18">
        <f>ROUND(D8*E4,2)</f>
        <v>3020</v>
      </c>
      <c r="F8" s="20">
        <f>G8*3728.4</f>
        <v>2576622.6720000003</v>
      </c>
      <c r="G8" s="33">
        <v>691.08</v>
      </c>
      <c r="H8" s="44">
        <v>700</v>
      </c>
      <c r="I8" s="45">
        <f>H8/(E4+510.8)</f>
        <v>0.16512549537648613</v>
      </c>
      <c r="J8" s="45"/>
      <c r="K8" s="47">
        <v>8292.96</v>
      </c>
      <c r="L8" s="47">
        <v>7452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1" customFormat="1" ht="15.75">
      <c r="A9" s="54" t="s">
        <v>22</v>
      </c>
      <c r="B9" s="16" t="s">
        <v>8</v>
      </c>
      <c r="C9" s="11"/>
      <c r="D9" s="11"/>
      <c r="E9" s="18"/>
      <c r="F9" s="21">
        <v>4697.78</v>
      </c>
      <c r="G9" s="33">
        <v>11271.97</v>
      </c>
      <c r="H9" s="44"/>
      <c r="I9" s="45"/>
      <c r="J9" s="45"/>
      <c r="K9" s="47">
        <v>135263.64</v>
      </c>
      <c r="L9" s="47">
        <v>97200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s="1" customFormat="1" ht="15.75">
      <c r="A10" s="54" t="s">
        <v>24</v>
      </c>
      <c r="B10" s="16" t="s">
        <v>9</v>
      </c>
      <c r="C10" s="11"/>
      <c r="D10" s="11">
        <v>0</v>
      </c>
      <c r="E10" s="18">
        <v>0</v>
      </c>
      <c r="F10" s="22">
        <f>ROUND(E4*G10,2)</f>
        <v>73672736.59</v>
      </c>
      <c r="G10" s="33">
        <v>19759.88</v>
      </c>
      <c r="H10" s="48">
        <v>7400</v>
      </c>
      <c r="I10" s="45"/>
      <c r="J10" s="45"/>
      <c r="K10" s="47">
        <v>237118.56</v>
      </c>
      <c r="L10" s="47">
        <v>212400</v>
      </c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s="1" customFormat="1" ht="31.5">
      <c r="A11" s="54" t="s">
        <v>25</v>
      </c>
      <c r="B11" s="27" t="s">
        <v>16</v>
      </c>
      <c r="C11" s="25">
        <v>2.7</v>
      </c>
      <c r="D11" s="25">
        <v>2.7</v>
      </c>
      <c r="E11" s="29">
        <f>ROUND(D11*E4,2)</f>
        <v>10066.68</v>
      </c>
      <c r="F11" s="30">
        <f>G11*3728.4</f>
        <v>18648636.552</v>
      </c>
      <c r="G11" s="34">
        <v>5001.78</v>
      </c>
      <c r="H11" s="48"/>
      <c r="I11" s="45"/>
      <c r="J11" s="45"/>
      <c r="K11" s="47">
        <v>60021.36</v>
      </c>
      <c r="L11" s="47">
        <v>88220.52</v>
      </c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1" customFormat="1" ht="29.25" customHeight="1">
      <c r="A12" s="54" t="s">
        <v>26</v>
      </c>
      <c r="B12" s="27" t="s">
        <v>17</v>
      </c>
      <c r="C12" s="25"/>
      <c r="D12" s="25"/>
      <c r="E12" s="29"/>
      <c r="F12" s="30">
        <f>G12*3728.4</f>
        <v>21127202.304</v>
      </c>
      <c r="G12" s="34">
        <v>5666.56</v>
      </c>
      <c r="H12" s="48"/>
      <c r="I12" s="45"/>
      <c r="J12" s="45"/>
      <c r="K12" s="47">
        <v>67998.72</v>
      </c>
      <c r="L12" s="47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28.5" customHeight="1">
      <c r="A13" s="54" t="s">
        <v>27</v>
      </c>
      <c r="B13" s="24" t="s">
        <v>15</v>
      </c>
      <c r="C13" s="25">
        <v>0.49</v>
      </c>
      <c r="D13" s="25">
        <v>0.49</v>
      </c>
      <c r="E13" s="29">
        <f>ROUND(D13*E4,2)</f>
        <v>1826.92</v>
      </c>
      <c r="F13" s="30">
        <v>1789.63</v>
      </c>
      <c r="G13" s="34">
        <v>3934.8</v>
      </c>
      <c r="H13" s="48"/>
      <c r="I13" s="45"/>
      <c r="J13" s="45"/>
      <c r="K13" s="47">
        <v>47217.6</v>
      </c>
      <c r="L13" s="47">
        <v>42696</v>
      </c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.75">
      <c r="A14" s="54" t="s">
        <v>28</v>
      </c>
      <c r="B14" s="26" t="s">
        <v>10</v>
      </c>
      <c r="C14" s="25">
        <v>0.41</v>
      </c>
      <c r="D14" s="25">
        <v>0.41</v>
      </c>
      <c r="E14" s="29">
        <f>ROUND(D14*E4,2)</f>
        <v>1528.64</v>
      </c>
      <c r="F14" s="30">
        <f>ROUND(G14*E4,2)</f>
        <v>17460209.05</v>
      </c>
      <c r="G14" s="34">
        <v>4683.03</v>
      </c>
      <c r="H14" s="48"/>
      <c r="I14" s="45"/>
      <c r="J14" s="45"/>
      <c r="K14" s="47">
        <v>56196.36</v>
      </c>
      <c r="L14" s="47">
        <v>54336</v>
      </c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31.5">
      <c r="A15" s="51">
        <v>3</v>
      </c>
      <c r="B15" s="28" t="s">
        <v>6</v>
      </c>
      <c r="C15" s="25"/>
      <c r="D15" s="25"/>
      <c r="E15" s="29"/>
      <c r="F15" s="30"/>
      <c r="G15" s="34"/>
      <c r="H15" s="48"/>
      <c r="I15" s="45"/>
      <c r="J15" s="45"/>
      <c r="K15" s="47"/>
      <c r="L15" s="47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5.75">
      <c r="A16" s="53" t="s">
        <v>23</v>
      </c>
      <c r="B16" s="26" t="s">
        <v>18</v>
      </c>
      <c r="C16" s="25">
        <f>E16/C4</f>
        <v>8.748620859340603</v>
      </c>
      <c r="D16" s="25">
        <v>9.06</v>
      </c>
      <c r="E16" s="29">
        <f>ROUND(D16*E4,2)</f>
        <v>33779.3</v>
      </c>
      <c r="F16" s="22">
        <v>34986.68</v>
      </c>
      <c r="G16" s="34">
        <v>28892</v>
      </c>
      <c r="H16" s="44"/>
      <c r="I16" s="45">
        <f>(24745/E4)+3.02</f>
        <v>9.656895182920287</v>
      </c>
      <c r="J16" s="45"/>
      <c r="K16" s="47">
        <v>346704</v>
      </c>
      <c r="L16" s="47">
        <v>1200000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5.75">
      <c r="A17" s="53" t="s">
        <v>29</v>
      </c>
      <c r="B17" s="26" t="s">
        <v>14</v>
      </c>
      <c r="C17" s="25"/>
      <c r="D17" s="25"/>
      <c r="E17" s="29"/>
      <c r="F17" s="30">
        <f>G17*3728.4</f>
        <v>33142455.996000003</v>
      </c>
      <c r="G17" s="34">
        <v>8889.19</v>
      </c>
      <c r="H17" s="44"/>
      <c r="I17" s="45"/>
      <c r="J17" s="45"/>
      <c r="K17" s="47">
        <v>106670.28</v>
      </c>
      <c r="L17" s="4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5.75">
      <c r="A18" s="53" t="s">
        <v>30</v>
      </c>
      <c r="B18" s="26" t="s">
        <v>12</v>
      </c>
      <c r="C18" s="25">
        <v>6</v>
      </c>
      <c r="D18" s="25">
        <v>6.01</v>
      </c>
      <c r="E18" s="29">
        <f>ROUND(D18*E4,2)</f>
        <v>22407.68</v>
      </c>
      <c r="F18" s="30">
        <f>ROUND(G18*E4,2)</f>
        <v>103245585.14</v>
      </c>
      <c r="G18" s="34">
        <v>27691.66</v>
      </c>
      <c r="H18" s="44"/>
      <c r="I18" s="45">
        <f>27685.06/(E4+368.4)</f>
        <v>6.757727982815856</v>
      </c>
      <c r="J18" s="45"/>
      <c r="K18" s="47">
        <v>332299.92</v>
      </c>
      <c r="L18" s="4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5.75">
      <c r="A19" s="53" t="s">
        <v>31</v>
      </c>
      <c r="B19" s="26" t="s">
        <v>11</v>
      </c>
      <c r="C19" s="25"/>
      <c r="D19" s="25"/>
      <c r="E19" s="29"/>
      <c r="F19" s="30">
        <f>G19*3728.4</f>
        <v>11166371.58</v>
      </c>
      <c r="G19" s="34">
        <v>2994.95</v>
      </c>
      <c r="H19" s="44"/>
      <c r="I19" s="55"/>
      <c r="J19" s="55"/>
      <c r="K19" s="34">
        <v>35939.4</v>
      </c>
      <c r="L19" s="34">
        <v>21600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5.75">
      <c r="A20" s="53" t="s">
        <v>32</v>
      </c>
      <c r="B20" s="26" t="s">
        <v>19</v>
      </c>
      <c r="C20" s="25"/>
      <c r="D20" s="25"/>
      <c r="E20" s="29"/>
      <c r="F20" s="30"/>
      <c r="G20" s="34">
        <v>3534.74</v>
      </c>
      <c r="H20" s="44"/>
      <c r="I20" s="45"/>
      <c r="J20" s="45"/>
      <c r="K20" s="47">
        <v>42416.88</v>
      </c>
      <c r="L20" s="4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5.75">
      <c r="A21" s="53" t="s">
        <v>33</v>
      </c>
      <c r="B21" s="26" t="s">
        <v>20</v>
      </c>
      <c r="C21" s="25"/>
      <c r="D21" s="25"/>
      <c r="E21" s="29"/>
      <c r="F21" s="30"/>
      <c r="G21" s="34">
        <v>1106.03</v>
      </c>
      <c r="H21" s="44"/>
      <c r="I21" s="45"/>
      <c r="J21" s="45"/>
      <c r="K21" s="47">
        <v>13272.36</v>
      </c>
      <c r="L21" s="4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75.75" customHeight="1">
      <c r="A22" s="51">
        <v>4</v>
      </c>
      <c r="B22" s="28" t="s">
        <v>5</v>
      </c>
      <c r="C22" s="25">
        <f>E22/C4</f>
        <v>17.39102328352024</v>
      </c>
      <c r="D22" s="25">
        <v>18.01</v>
      </c>
      <c r="E22" s="29">
        <f>ROUND(D22*E4,2)</f>
        <v>67148.48</v>
      </c>
      <c r="F22" s="30">
        <f>ROUND(G22*E4,2)</f>
        <v>309366488.03</v>
      </c>
      <c r="G22" s="35">
        <v>82975.67</v>
      </c>
      <c r="H22" s="44"/>
      <c r="I22" s="45"/>
      <c r="J22" s="45"/>
      <c r="K22" s="47">
        <v>995708.04</v>
      </c>
      <c r="L22" s="47">
        <v>717372</v>
      </c>
      <c r="M22" s="97"/>
      <c r="N22" s="98"/>
      <c r="O22" s="98"/>
      <c r="P22" s="98"/>
      <c r="Q22" s="98"/>
      <c r="R22" s="98"/>
      <c r="S22" s="98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6.5" thickBot="1">
      <c r="A23" s="51" t="s">
        <v>35</v>
      </c>
      <c r="B23" s="26" t="s">
        <v>36</v>
      </c>
      <c r="C23" s="25">
        <f>E23/C4</f>
        <v>15.005915412706223</v>
      </c>
      <c r="D23" s="25">
        <v>15.54</v>
      </c>
      <c r="E23" s="29">
        <f>ROUND(D23*E4,2)</f>
        <v>57939.34</v>
      </c>
      <c r="F23" s="30">
        <f>ROUND(G23*E4,2)</f>
        <v>216015218.95</v>
      </c>
      <c r="G23" s="34">
        <v>57937.78</v>
      </c>
      <c r="H23" s="44"/>
      <c r="I23" s="45"/>
      <c r="J23" s="45"/>
      <c r="K23" s="49">
        <v>695253.36</v>
      </c>
      <c r="L23" s="49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24" customHeight="1">
      <c r="A24" s="66"/>
      <c r="B24" s="67" t="s">
        <v>42</v>
      </c>
      <c r="C24" s="68">
        <f>SUM(C6:C23)</f>
        <v>59.05851726192018</v>
      </c>
      <c r="D24" s="69">
        <f>SUM(D6:D23)</f>
        <v>60.800000000000004</v>
      </c>
      <c r="E24" s="70">
        <f>SUM(E6:E23)</f>
        <v>226686.71</v>
      </c>
      <c r="F24" s="71">
        <f>SUM(F6:F23)</f>
        <v>806504423.484</v>
      </c>
      <c r="G24" s="72">
        <f>SUM(G6:G23)</f>
        <v>315936.85</v>
      </c>
      <c r="H24" s="44" t="s">
        <v>2</v>
      </c>
      <c r="I24" s="45"/>
      <c r="J24" s="45"/>
      <c r="K24" s="72">
        <f>SUM(K6:K23)</f>
        <v>3791242.1999999997</v>
      </c>
      <c r="L24" s="72">
        <f>SUM(L6:L23)</f>
        <v>2921276.52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24" customHeight="1">
      <c r="A25" s="84"/>
      <c r="B25" s="85" t="s">
        <v>43</v>
      </c>
      <c r="C25" s="86"/>
      <c r="D25" s="87"/>
      <c r="E25" s="88"/>
      <c r="F25" s="89"/>
      <c r="G25" s="90"/>
      <c r="H25" s="91"/>
      <c r="I25" s="92"/>
      <c r="J25" s="92"/>
      <c r="K25" s="90"/>
      <c r="L25" s="9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24" customHeight="1">
      <c r="A26" s="65"/>
      <c r="B26" s="85" t="s">
        <v>44</v>
      </c>
      <c r="C26" s="86"/>
      <c r="D26" s="87"/>
      <c r="E26" s="88"/>
      <c r="F26" s="89"/>
      <c r="G26" s="96">
        <v>14706.86</v>
      </c>
      <c r="H26" s="91"/>
      <c r="I26" s="92"/>
      <c r="J26" s="92"/>
      <c r="K26" s="96">
        <v>176482.373</v>
      </c>
      <c r="L26" s="96">
        <v>176482.73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5.75">
      <c r="A27" s="80"/>
      <c r="B27" s="93" t="s">
        <v>45</v>
      </c>
      <c r="C27" s="73"/>
      <c r="D27" s="73"/>
      <c r="E27" s="74"/>
      <c r="F27" s="75"/>
      <c r="G27" s="81">
        <v>30315.84</v>
      </c>
      <c r="H27" s="76"/>
      <c r="I27" s="76"/>
      <c r="J27" s="76"/>
      <c r="K27" s="81">
        <v>363790.07</v>
      </c>
      <c r="L27" s="81">
        <v>363790.07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13" ht="15">
      <c r="A28" s="82"/>
      <c r="B28" s="94" t="s">
        <v>46</v>
      </c>
      <c r="C28" s="77"/>
      <c r="D28" s="77"/>
      <c r="E28" s="77"/>
      <c r="F28" s="78"/>
      <c r="G28" s="83">
        <v>114678.3</v>
      </c>
      <c r="H28" s="79"/>
      <c r="I28" s="79"/>
      <c r="J28" s="79"/>
      <c r="K28" s="83">
        <v>1376139.56</v>
      </c>
      <c r="L28" s="83">
        <v>1376139.56</v>
      </c>
      <c r="M28" s="37"/>
    </row>
    <row r="29" ht="15">
      <c r="B29" s="42"/>
    </row>
    <row r="30" ht="15">
      <c r="B30" s="43" t="s">
        <v>21</v>
      </c>
    </row>
    <row r="31" spans="4:6" ht="15">
      <c r="D31" s="4"/>
      <c r="E31" s="5"/>
      <c r="F31" s="6"/>
    </row>
  </sheetData>
  <sheetProtection/>
  <mergeCells count="2">
    <mergeCell ref="B2:L2"/>
    <mergeCell ref="B3:G3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Yakovenko_N</dc:creator>
  <cp:keywords/>
  <dc:description/>
  <cp:lastModifiedBy>Potemkina_I</cp:lastModifiedBy>
  <cp:lastPrinted>2015-04-29T09:22:39Z</cp:lastPrinted>
  <dcterms:created xsi:type="dcterms:W3CDTF">2013-06-21T12:11:54Z</dcterms:created>
  <dcterms:modified xsi:type="dcterms:W3CDTF">2015-05-19T11:14:17Z</dcterms:modified>
  <cp:category/>
  <cp:version/>
  <cp:contentType/>
  <cp:contentStatus/>
</cp:coreProperties>
</file>